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ncpa365-my.sharepoint.com/personal/adam_kennedy_ncpanet_org/Documents/Documents/akennedy (ncpapdcprivate1)/My Documents/2016/docs/03/"/>
    </mc:Choice>
  </mc:AlternateContent>
  <bookViews>
    <workbookView xWindow="0" yWindow="0" windowWidth="19200" windowHeight="724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D32" i="1"/>
  <c r="B29" i="1"/>
  <c r="C32" i="1" s="1"/>
  <c r="D25" i="1"/>
  <c r="G21" i="1"/>
  <c r="B21" i="1"/>
  <c r="C25" i="1" s="1"/>
  <c r="D17" i="1"/>
  <c r="B15" i="1"/>
  <c r="C17" i="1" s="1"/>
  <c r="G14" i="1"/>
  <c r="G16" i="1" s="1"/>
  <c r="B9" i="1"/>
</calcChain>
</file>

<file path=xl/sharedStrings.xml><?xml version="1.0" encoding="utf-8"?>
<sst xmlns="http://schemas.openxmlformats.org/spreadsheetml/2006/main" count="61" uniqueCount="52">
  <si>
    <t>Prescription File Acquisition</t>
  </si>
  <si>
    <t>Going Concern Acquisition</t>
  </si>
  <si>
    <t>**Fill in the white cells**</t>
  </si>
  <si>
    <t>Elegible Script Count</t>
  </si>
  <si>
    <t xml:space="preserve">The method a bank uses for valuing a business in the process of reviewing a commerical loan application is often based on the ability of the business to provide cash flow in the future for the borrower.  A bank will probably multiply the business's earnings before interest, tax, depreciaition and amortization by a industry-specific confidence factor to decide whether the borrow will be able to repay the loan. </t>
  </si>
  <si>
    <t>Total Prescriptions Filled</t>
  </si>
  <si>
    <t>Number of Compounded Prescriptions</t>
  </si>
  <si>
    <t>Number of LTC Prescriptions</t>
  </si>
  <si>
    <t>Number of Hospice Prescriptions</t>
  </si>
  <si>
    <t>Number of Other Prescriptions Excluded (antibiotics, analgesic and non-refillable files)</t>
  </si>
  <si>
    <t>Number of Prescripiton Files Buyer Will Acquire</t>
  </si>
  <si>
    <t>Bank Value based on Earnings Before Interest, Tax, Depreciation and Amortization (EBITDA)</t>
  </si>
  <si>
    <t>Gross Sales (Line 1 on IRS Form 1120S)</t>
  </si>
  <si>
    <t>Price per prescription - low</t>
  </si>
  <si>
    <t>Cost of Goods Sold (Line 1 on IRS Form 1120S)</t>
  </si>
  <si>
    <t>Price per prescription - high</t>
  </si>
  <si>
    <t>Gross Profit</t>
  </si>
  <si>
    <t>Number of prescriptions</t>
  </si>
  <si>
    <t>Total Expenses (Line 20 on IRS Form 1120S)</t>
  </si>
  <si>
    <t>Inventory (if applicable)</t>
  </si>
  <si>
    <t>Range</t>
  </si>
  <si>
    <t>Net Profit</t>
  </si>
  <si>
    <t xml:space="preserve">Pharmacy Value Before Taxes </t>
  </si>
  <si>
    <t>Interest Paid (Line 13 on IRS Form 1120S)</t>
  </si>
  <si>
    <t xml:space="preserve"> </t>
  </si>
  <si>
    <t>Taxes Paid (typically $0 unless C-Corp)</t>
  </si>
  <si>
    <t>Prescription Files Offer 2:</t>
  </si>
  <si>
    <t>Depreciation Claimed (Line 12 on IRS Form 1120S)</t>
  </si>
  <si>
    <t>Price per prescription</t>
  </si>
  <si>
    <t>Amortization Claimed (Line 44 on IRS Form 4562</t>
  </si>
  <si>
    <t>EBITDA</t>
  </si>
  <si>
    <t>Retention Rate - Low</t>
  </si>
  <si>
    <t>Owner's Salary</t>
  </si>
  <si>
    <t>Retention Rate - High</t>
  </si>
  <si>
    <t>EBITDA Multiplier (Range 3 - 3.5)</t>
  </si>
  <si>
    <t>Inventory</t>
  </si>
  <si>
    <t>Pharmacy Value</t>
  </si>
  <si>
    <t>Prescription Files Offer 3:</t>
  </si>
  <si>
    <t>Other Potentially Significant Seller Costs</t>
  </si>
  <si>
    <t>Other Potentially Signicicant Seller Income</t>
  </si>
  <si>
    <t>Building Lease Buy-Out</t>
  </si>
  <si>
    <t>Sale or Leasing of Real Estate</t>
  </si>
  <si>
    <t>Flat Bonus for Meeting Retention Target</t>
  </si>
  <si>
    <t>Equipment Lease Buy-Out</t>
  </si>
  <si>
    <t>Accounts Receivable (if retained)</t>
  </si>
  <si>
    <t>Disposition of Retained Inventory</t>
  </si>
  <si>
    <t>Sale of Retained Inventory &amp; Equipment</t>
  </si>
  <si>
    <t>Accounts Payable (if retained)</t>
  </si>
  <si>
    <t>Now, it's easy to see the range in values for prescripton file acquisition and the difference in values between prescription file acquisition and a going concern acquisition.  It's hard to explain and program the effect that taxes have on the ultimate take-home for the seller.  Part of negotiating the purchase agreement should determine how assets acquired will be allocated on IRS Form 8594 "Asset Acquisistion Statement".  Some assets will be taxed as ordinary income (as much as 39.6%) whereas other assets will be taxed at the capital gains rate (up to 20%).  This difference in tax rates can mean tens of thousands of dollars.  Consult and plan the tax outcomes with an experienced CPA who is familiar with pharmacy asset acquisition allcoation.  Make sure your outside legal and accounting advisors plan and prepare IRS Form 8594 at closing.  Plan for the winding down (including debt payments and dissolution of the entity) to avoid cash and/or tax surprises.</t>
  </si>
  <si>
    <t>Formula Used Below: ((Owner Salary *0.5) + EBITDA) * Multiplier plus Inventory</t>
  </si>
  <si>
    <t>Prescription Files Offer 1:</t>
  </si>
  <si>
    <t>© 2016 National Community Pharmacists Association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</si>
</sst>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
    <numFmt numFmtId="165"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0" fontId="0" fillId="2" borderId="2" xfId="0" applyFill="1" applyBorder="1"/>
    <xf numFmtId="0" fontId="0" fillId="0" borderId="0" xfId="0" applyFill="1"/>
    <xf numFmtId="0" fontId="2" fillId="2" borderId="4" xfId="0" applyFont="1" applyFill="1" applyBorder="1" applyAlignment="1">
      <alignment vertical="top"/>
    </xf>
    <xf numFmtId="0" fontId="0" fillId="2" borderId="0" xfId="0" applyFill="1" applyBorder="1"/>
    <xf numFmtId="0" fontId="0" fillId="3" borderId="0" xfId="0" applyFill="1" applyBorder="1"/>
    <xf numFmtId="0" fontId="0" fillId="0" borderId="0" xfId="0" applyFill="1" applyAlignment="1">
      <alignment horizontal="right"/>
    </xf>
    <xf numFmtId="0" fontId="0" fillId="2" borderId="4" xfId="0" applyFill="1" applyBorder="1"/>
    <xf numFmtId="3" fontId="0" fillId="4" borderId="0" xfId="0" applyNumberFormat="1" applyFill="1" applyBorder="1"/>
    <xf numFmtId="0" fontId="0" fillId="2" borderId="4" xfId="0" applyFill="1" applyBorder="1" applyAlignment="1">
      <alignment wrapText="1"/>
    </xf>
    <xf numFmtId="0" fontId="2" fillId="2" borderId="6" xfId="0" applyFont="1" applyFill="1" applyBorder="1"/>
    <xf numFmtId="3" fontId="0" fillId="2" borderId="7" xfId="0" applyNumberFormat="1" applyFill="1" applyBorder="1"/>
    <xf numFmtId="0" fontId="0" fillId="2" borderId="5" xfId="0" applyFill="1" applyBorder="1"/>
    <xf numFmtId="0" fontId="0" fillId="2" borderId="0" xfId="0" applyFill="1" applyBorder="1" applyAlignment="1">
      <alignment horizontal="right"/>
    </xf>
    <xf numFmtId="0" fontId="0" fillId="3" borderId="0" xfId="0" applyFill="1" applyBorder="1" applyAlignment="1">
      <alignment horizontal="right"/>
    </xf>
    <xf numFmtId="0" fontId="2" fillId="2" borderId="4" xfId="0" applyFont="1" applyFill="1" applyBorder="1" applyAlignment="1">
      <alignment wrapText="1"/>
    </xf>
    <xf numFmtId="0" fontId="0" fillId="2" borderId="0" xfId="0" applyFont="1" applyFill="1" applyBorder="1" applyAlignment="1">
      <alignment wrapText="1"/>
    </xf>
    <xf numFmtId="164" fontId="0" fillId="4" borderId="0" xfId="0" applyNumberFormat="1" applyFill="1" applyBorder="1"/>
    <xf numFmtId="0" fontId="0" fillId="0" borderId="0" xfId="0" applyFill="1" applyAlignment="1">
      <alignment horizontal="right" vertical="top"/>
    </xf>
    <xf numFmtId="6" fontId="0" fillId="4" borderId="0" xfId="0" applyNumberFormat="1" applyFill="1" applyBorder="1"/>
    <xf numFmtId="164" fontId="0" fillId="2" borderId="0" xfId="0" applyNumberFormat="1" applyFill="1" applyBorder="1"/>
    <xf numFmtId="3" fontId="0" fillId="2" borderId="0" xfId="0" applyNumberFormat="1" applyFill="1" applyBorder="1"/>
    <xf numFmtId="0" fontId="0" fillId="2" borderId="0" xfId="0" applyFill="1" applyBorder="1" applyAlignment="1"/>
    <xf numFmtId="0" fontId="0" fillId="3" borderId="0" xfId="0" applyFill="1" applyBorder="1" applyAlignment="1"/>
    <xf numFmtId="0" fontId="0" fillId="3" borderId="0" xfId="0" applyFill="1" applyBorder="1" applyAlignment="1">
      <alignment horizontal="center"/>
    </xf>
    <xf numFmtId="0" fontId="2" fillId="2" borderId="6" xfId="0" applyFont="1" applyFill="1" applyBorder="1" applyAlignment="1">
      <alignment wrapText="1"/>
    </xf>
    <xf numFmtId="0" fontId="0" fillId="2" borderId="7" xfId="0" applyFill="1" applyBorder="1"/>
    <xf numFmtId="164" fontId="0" fillId="2" borderId="7" xfId="0" applyNumberFormat="1" applyFill="1" applyBorder="1"/>
    <xf numFmtId="6" fontId="0" fillId="2" borderId="7" xfId="0" applyNumberFormat="1" applyFill="1" applyBorder="1" applyAlignment="1">
      <alignment horizontal="right"/>
    </xf>
    <xf numFmtId="6" fontId="0" fillId="3" borderId="0" xfId="0" applyNumberFormat="1" applyFill="1" applyBorder="1" applyAlignment="1">
      <alignment horizontal="right"/>
    </xf>
    <xf numFmtId="0" fontId="0" fillId="2" borderId="0" xfId="0" applyFill="1" applyBorder="1" applyAlignment="1">
      <alignment wrapText="1"/>
    </xf>
    <xf numFmtId="164" fontId="0" fillId="4" borderId="0" xfId="0" applyNumberFormat="1" applyFill="1" applyBorder="1" applyAlignment="1"/>
    <xf numFmtId="0" fontId="2" fillId="2" borderId="9" xfId="0" applyFont="1" applyFill="1" applyBorder="1" applyAlignment="1">
      <alignment horizontal="right" wrapText="1"/>
    </xf>
    <xf numFmtId="164" fontId="0" fillId="2" borderId="9" xfId="0" applyNumberFormat="1" applyFill="1" applyBorder="1"/>
    <xf numFmtId="0" fontId="0" fillId="4" borderId="0" xfId="0" applyFill="1" applyBorder="1"/>
    <xf numFmtId="165" fontId="0" fillId="0" borderId="0" xfId="1" applyNumberFormat="1" applyFont="1" applyFill="1" applyBorder="1"/>
    <xf numFmtId="2" fontId="0" fillId="4" borderId="0" xfId="0" applyNumberFormat="1" applyFill="1" applyBorder="1"/>
    <xf numFmtId="164" fontId="0" fillId="4" borderId="0" xfId="1" applyNumberFormat="1" applyFont="1" applyFill="1" applyBorder="1"/>
    <xf numFmtId="0" fontId="2" fillId="2" borderId="7" xfId="0" applyFont="1" applyFill="1" applyBorder="1" applyAlignment="1">
      <alignment horizontal="right" wrapText="1"/>
    </xf>
    <xf numFmtId="165" fontId="0" fillId="2" borderId="7" xfId="1" applyNumberFormat="1" applyFont="1" applyFill="1" applyBorder="1" applyAlignment="1">
      <alignment wrapText="1"/>
    </xf>
    <xf numFmtId="0" fontId="2" fillId="2" borderId="0" xfId="0" applyFont="1" applyFill="1" applyBorder="1"/>
    <xf numFmtId="0" fontId="0" fillId="2" borderId="5" xfId="0" applyFill="1" applyBorder="1" applyAlignment="1">
      <alignment horizontal="right"/>
    </xf>
    <xf numFmtId="164" fontId="0" fillId="2" borderId="7" xfId="0" applyNumberFormat="1" applyFill="1" applyBorder="1" applyAlignment="1">
      <alignment horizontal="right"/>
    </xf>
    <xf numFmtId="164" fontId="0" fillId="3" borderId="0" xfId="0" applyNumberFormat="1" applyFill="1" applyBorder="1" applyAlignment="1">
      <alignment horizontal="right"/>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5"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0" borderId="0" xfId="0" applyFill="1" applyAlignment="1">
      <alignment wrapText="1"/>
    </xf>
    <xf numFmtId="0" fontId="0" fillId="0" borderId="0" xfId="0" applyAlignment="1">
      <alignment horizontal="right"/>
    </xf>
    <xf numFmtId="0" fontId="0" fillId="0" borderId="0" xfId="0" applyAlignment="1">
      <alignment wrapText="1"/>
    </xf>
    <xf numFmtId="0" fontId="0" fillId="2" borderId="8" xfId="0" applyFill="1" applyBorder="1" applyAlignment="1">
      <alignment horizontal="center"/>
    </xf>
    <xf numFmtId="0" fontId="0" fillId="2" borderId="4" xfId="0" applyFill="1" applyBorder="1" applyAlignment="1">
      <alignment horizontal="center" vertical="top" wrapText="1"/>
    </xf>
    <xf numFmtId="0" fontId="0" fillId="2" borderId="0" xfId="0" applyFill="1" applyBorder="1" applyAlignment="1">
      <alignment horizontal="center" vertical="top" wrapText="1"/>
    </xf>
    <xf numFmtId="0" fontId="0" fillId="2" borderId="5" xfId="0" applyFill="1" applyBorder="1" applyAlignment="1">
      <alignment horizontal="center"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0" xfId="0" applyFill="1" applyBorder="1" applyAlignment="1">
      <alignment horizontal="center" wrapText="1"/>
    </xf>
    <xf numFmtId="0" fontId="2" fillId="2" borderId="0" xfId="0" applyFont="1" applyFill="1" applyBorder="1" applyAlignment="1">
      <alignment horizontal="left"/>
    </xf>
    <xf numFmtId="0" fontId="0" fillId="2" borderId="5" xfId="0" applyFill="1" applyBorder="1" applyAlignment="1">
      <alignment horizontal="left"/>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0" xfId="0" applyFill="1" applyBorder="1" applyAlignment="1">
      <alignment horizontal="left"/>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0" fillId="2" borderId="5" xfId="0" applyFill="1" applyBorder="1" applyAlignment="1">
      <alignment horizontal="left" vertical="top" wrapText="1"/>
    </xf>
    <xf numFmtId="0" fontId="2" fillId="2" borderId="0" xfId="0"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topLeftCell="A16" workbookViewId="0">
      <selection activeCell="C24" sqref="C24:D24"/>
    </sheetView>
  </sheetViews>
  <sheetFormatPr defaultRowHeight="15" x14ac:dyDescent="0.25"/>
  <cols>
    <col min="1" max="1" width="40.28515625" customWidth="1"/>
    <col min="2" max="2" width="8.42578125" bestFit="1" customWidth="1"/>
    <col min="3" max="3" width="10.7109375" customWidth="1"/>
    <col min="4" max="4" width="13.42578125" customWidth="1"/>
    <col min="5" max="5" width="3.5703125" customWidth="1"/>
    <col min="6" max="6" width="43.7109375" style="52" customWidth="1"/>
    <col min="7" max="7" width="13.42578125" bestFit="1" customWidth="1"/>
    <col min="8" max="8" width="27" bestFit="1" customWidth="1"/>
    <col min="9" max="9" width="11.7109375" style="51" customWidth="1"/>
  </cols>
  <sheetData>
    <row r="1" spans="1:12" ht="33.6" customHeight="1" x14ac:dyDescent="0.25">
      <c r="A1" s="65" t="s">
        <v>0</v>
      </c>
      <c r="B1" s="66"/>
      <c r="C1" s="66"/>
      <c r="D1" s="1"/>
      <c r="E1" s="1"/>
      <c r="F1" s="66" t="s">
        <v>1</v>
      </c>
      <c r="G1" s="66"/>
      <c r="H1" s="67"/>
      <c r="I1" s="2"/>
      <c r="J1" s="2"/>
      <c r="K1" s="2"/>
      <c r="L1" s="2"/>
    </row>
    <row r="2" spans="1:12" ht="33.6" customHeight="1" x14ac:dyDescent="0.25">
      <c r="A2" s="68" t="s">
        <v>2</v>
      </c>
      <c r="B2" s="69"/>
      <c r="C2" s="69"/>
      <c r="D2" s="69"/>
      <c r="E2" s="69"/>
      <c r="F2" s="69"/>
      <c r="G2" s="69"/>
      <c r="H2" s="70"/>
      <c r="I2" s="2"/>
      <c r="J2" s="2"/>
      <c r="K2" s="2"/>
      <c r="L2" s="2"/>
    </row>
    <row r="3" spans="1:12" ht="14.45" customHeight="1" x14ac:dyDescent="0.25">
      <c r="A3" s="3" t="s">
        <v>3</v>
      </c>
      <c r="B3" s="4"/>
      <c r="C3" s="4"/>
      <c r="D3" s="4"/>
      <c r="E3" s="5"/>
      <c r="F3" s="58" t="s">
        <v>4</v>
      </c>
      <c r="G3" s="58"/>
      <c r="H3" s="71"/>
      <c r="I3" s="6"/>
      <c r="J3" s="2"/>
      <c r="K3" s="2"/>
      <c r="L3" s="2"/>
    </row>
    <row r="4" spans="1:12" x14ac:dyDescent="0.25">
      <c r="A4" s="7" t="s">
        <v>5</v>
      </c>
      <c r="B4" s="8">
        <v>60000</v>
      </c>
      <c r="C4" s="4"/>
      <c r="D4" s="4"/>
      <c r="E4" s="5"/>
      <c r="F4" s="58"/>
      <c r="G4" s="58"/>
      <c r="H4" s="71"/>
      <c r="I4" s="6"/>
      <c r="J4" s="2"/>
      <c r="K4" s="2"/>
      <c r="L4" s="2"/>
    </row>
    <row r="5" spans="1:12" x14ac:dyDescent="0.25">
      <c r="A5" s="7" t="s">
        <v>6</v>
      </c>
      <c r="B5" s="8">
        <v>2500</v>
      </c>
      <c r="C5" s="4"/>
      <c r="D5" s="4"/>
      <c r="E5" s="5"/>
      <c r="F5" s="58"/>
      <c r="G5" s="58"/>
      <c r="H5" s="71"/>
      <c r="I5" s="6"/>
      <c r="J5" s="2"/>
      <c r="K5" s="2"/>
      <c r="L5" s="2"/>
    </row>
    <row r="6" spans="1:12" x14ac:dyDescent="0.25">
      <c r="A6" s="7" t="s">
        <v>7</v>
      </c>
      <c r="B6" s="8">
        <v>6000</v>
      </c>
      <c r="C6" s="4"/>
      <c r="D6" s="4"/>
      <c r="E6" s="5"/>
      <c r="F6" s="58"/>
      <c r="G6" s="58"/>
      <c r="H6" s="71"/>
      <c r="I6" s="6"/>
      <c r="J6" s="2"/>
      <c r="K6" s="2"/>
      <c r="L6" s="2"/>
    </row>
    <row r="7" spans="1:12" x14ac:dyDescent="0.25">
      <c r="A7" s="7" t="s">
        <v>8</v>
      </c>
      <c r="B7" s="8">
        <v>500</v>
      </c>
      <c r="C7" s="4"/>
      <c r="D7" s="4"/>
      <c r="E7" s="5"/>
      <c r="F7" s="58"/>
      <c r="G7" s="58"/>
      <c r="H7" s="71"/>
      <c r="I7" s="6"/>
      <c r="J7" s="2"/>
      <c r="K7" s="2"/>
      <c r="L7" s="2"/>
    </row>
    <row r="8" spans="1:12" ht="45" x14ac:dyDescent="0.25">
      <c r="A8" s="9" t="s">
        <v>9</v>
      </c>
      <c r="B8" s="8">
        <v>4000</v>
      </c>
      <c r="C8" s="4"/>
      <c r="D8" s="4"/>
      <c r="E8" s="5"/>
      <c r="F8" s="55" t="s">
        <v>49</v>
      </c>
      <c r="G8" s="55"/>
      <c r="H8" s="56"/>
      <c r="I8" s="6"/>
      <c r="J8" s="2"/>
      <c r="K8" s="2"/>
      <c r="L8" s="2"/>
    </row>
    <row r="9" spans="1:12" ht="15.75" thickBot="1" x14ac:dyDescent="0.3">
      <c r="A9" s="10" t="s">
        <v>10</v>
      </c>
      <c r="B9" s="11">
        <f>SUM(B4-SUM(B5,B6,B7,B8))</f>
        <v>47000</v>
      </c>
      <c r="C9" s="4"/>
      <c r="D9" s="4"/>
      <c r="E9" s="5"/>
      <c r="F9" s="4"/>
      <c r="G9" s="4"/>
      <c r="H9" s="12"/>
      <c r="I9" s="6"/>
      <c r="J9" s="2"/>
      <c r="K9" s="2"/>
      <c r="L9" s="2"/>
    </row>
    <row r="10" spans="1:12" ht="15.75" thickTop="1" x14ac:dyDescent="0.25">
      <c r="A10" s="7"/>
      <c r="B10" s="4"/>
      <c r="C10" s="4"/>
      <c r="D10" s="4"/>
      <c r="E10" s="5"/>
      <c r="F10" s="72" t="s">
        <v>11</v>
      </c>
      <c r="G10" s="4"/>
      <c r="H10" s="12"/>
      <c r="I10" s="6"/>
      <c r="J10" s="2"/>
      <c r="K10" s="2"/>
      <c r="L10" s="2"/>
    </row>
    <row r="11" spans="1:12" x14ac:dyDescent="0.25">
      <c r="A11" s="9"/>
      <c r="B11" s="4"/>
      <c r="C11" s="4"/>
      <c r="D11" s="13"/>
      <c r="E11" s="14"/>
      <c r="F11" s="72"/>
      <c r="G11" s="4"/>
      <c r="H11" s="12"/>
      <c r="I11" s="6"/>
      <c r="J11" s="2"/>
      <c r="K11" s="2"/>
      <c r="L11" s="2"/>
    </row>
    <row r="12" spans="1:12" ht="15" customHeight="1" x14ac:dyDescent="0.25">
      <c r="A12" s="15" t="s">
        <v>50</v>
      </c>
      <c r="B12" s="4"/>
      <c r="C12" s="4"/>
      <c r="D12" s="13"/>
      <c r="E12" s="14"/>
      <c r="F12" s="16" t="s">
        <v>12</v>
      </c>
      <c r="G12" s="17">
        <v>3900000</v>
      </c>
      <c r="H12" s="12"/>
      <c r="I12" s="18"/>
      <c r="J12" s="2"/>
      <c r="K12" s="2"/>
      <c r="L12" s="2"/>
    </row>
    <row r="13" spans="1:12" x14ac:dyDescent="0.25">
      <c r="A13" s="9" t="s">
        <v>13</v>
      </c>
      <c r="B13" s="19">
        <v>18</v>
      </c>
      <c r="C13" s="4"/>
      <c r="D13" s="13"/>
      <c r="E13" s="14"/>
      <c r="F13" s="16" t="s">
        <v>14</v>
      </c>
      <c r="G13" s="17">
        <v>2964000</v>
      </c>
      <c r="H13" s="12"/>
      <c r="I13" s="6"/>
      <c r="J13" s="2"/>
      <c r="K13" s="2"/>
      <c r="L13" s="2"/>
    </row>
    <row r="14" spans="1:12" x14ac:dyDescent="0.25">
      <c r="A14" s="9" t="s">
        <v>15</v>
      </c>
      <c r="B14" s="19">
        <v>36</v>
      </c>
      <c r="C14" s="4"/>
      <c r="D14" s="13"/>
      <c r="E14" s="14"/>
      <c r="F14" s="16" t="s">
        <v>16</v>
      </c>
      <c r="G14" s="20">
        <f>G12-G13</f>
        <v>936000</v>
      </c>
      <c r="H14" s="12"/>
      <c r="I14" s="6"/>
      <c r="J14" s="2"/>
      <c r="K14" s="2"/>
      <c r="L14" s="2"/>
    </row>
    <row r="15" spans="1:12" x14ac:dyDescent="0.25">
      <c r="A15" s="9" t="s">
        <v>17</v>
      </c>
      <c r="B15" s="21">
        <f>B9</f>
        <v>47000</v>
      </c>
      <c r="C15" s="22"/>
      <c r="D15" s="22"/>
      <c r="E15" s="23"/>
      <c r="F15" s="16" t="s">
        <v>18</v>
      </c>
      <c r="G15" s="17">
        <v>736000</v>
      </c>
      <c r="H15" s="12"/>
      <c r="I15" s="6"/>
      <c r="J15" s="2"/>
      <c r="K15" s="2"/>
      <c r="L15" s="2"/>
    </row>
    <row r="16" spans="1:12" x14ac:dyDescent="0.25">
      <c r="A16" s="9" t="s">
        <v>19</v>
      </c>
      <c r="B16" s="17">
        <v>0</v>
      </c>
      <c r="C16" s="53" t="s">
        <v>20</v>
      </c>
      <c r="D16" s="53"/>
      <c r="E16" s="24"/>
      <c r="F16" s="16" t="s">
        <v>21</v>
      </c>
      <c r="G16" s="20">
        <f>G14-G15</f>
        <v>200000</v>
      </c>
      <c r="H16" s="12"/>
      <c r="I16" s="6"/>
      <c r="J16" s="2"/>
      <c r="K16" s="2"/>
      <c r="L16" s="2"/>
    </row>
    <row r="17" spans="1:12" ht="15.75" thickBot="1" x14ac:dyDescent="0.3">
      <c r="A17" s="25" t="s">
        <v>22</v>
      </c>
      <c r="B17" s="26"/>
      <c r="C17" s="27">
        <f>(B13*B15)+B16</f>
        <v>846000</v>
      </c>
      <c r="D17" s="28">
        <f>(B14*B15)+B16</f>
        <v>1692000</v>
      </c>
      <c r="E17" s="29"/>
      <c r="F17" s="30" t="s">
        <v>23</v>
      </c>
      <c r="G17" s="31">
        <v>20000</v>
      </c>
      <c r="H17" s="12"/>
      <c r="I17" s="6"/>
      <c r="J17" s="2"/>
      <c r="K17" s="2"/>
      <c r="L17" s="2"/>
    </row>
    <row r="18" spans="1:12" ht="15.75" thickTop="1" x14ac:dyDescent="0.25">
      <c r="A18" s="9" t="s">
        <v>24</v>
      </c>
      <c r="B18" s="20"/>
      <c r="C18" s="4"/>
      <c r="D18" s="13"/>
      <c r="E18" s="14"/>
      <c r="F18" s="30" t="s">
        <v>25</v>
      </c>
      <c r="G18" s="17">
        <v>0</v>
      </c>
      <c r="H18" s="12"/>
      <c r="I18" s="6"/>
      <c r="J18" s="2"/>
      <c r="K18" s="2"/>
      <c r="L18" s="2"/>
    </row>
    <row r="19" spans="1:12" ht="30" x14ac:dyDescent="0.25">
      <c r="A19" s="15" t="s">
        <v>26</v>
      </c>
      <c r="B19" s="4"/>
      <c r="C19" s="4"/>
      <c r="D19" s="13"/>
      <c r="E19" s="14"/>
      <c r="F19" s="30" t="s">
        <v>27</v>
      </c>
      <c r="G19" s="31">
        <v>20000</v>
      </c>
      <c r="H19" s="12"/>
      <c r="I19" s="6"/>
      <c r="J19" s="2"/>
      <c r="K19" s="2"/>
      <c r="L19" s="2"/>
    </row>
    <row r="20" spans="1:12" ht="30" x14ac:dyDescent="0.25">
      <c r="A20" s="9" t="s">
        <v>28</v>
      </c>
      <c r="B20" s="19">
        <v>40</v>
      </c>
      <c r="C20" s="4"/>
      <c r="D20" s="13"/>
      <c r="E20" s="14"/>
      <c r="F20" s="30" t="s">
        <v>29</v>
      </c>
      <c r="G20" s="31">
        <v>30000</v>
      </c>
      <c r="H20" s="12"/>
      <c r="I20" s="6"/>
      <c r="J20" s="2"/>
      <c r="K20" s="2"/>
      <c r="L20" s="2"/>
    </row>
    <row r="21" spans="1:12" x14ac:dyDescent="0.25">
      <c r="A21" s="9" t="s">
        <v>17</v>
      </c>
      <c r="B21" s="21">
        <f>B9</f>
        <v>47000</v>
      </c>
      <c r="C21" s="4"/>
      <c r="D21" s="13"/>
      <c r="E21" s="14"/>
      <c r="F21" s="32" t="s">
        <v>30</v>
      </c>
      <c r="G21" s="33">
        <f>G12-G13-G15+SUM(G17,G18,G19,G20)</f>
        <v>270000</v>
      </c>
      <c r="H21" s="12"/>
      <c r="I21" s="6"/>
      <c r="J21" s="2"/>
      <c r="K21" s="2"/>
      <c r="L21" s="2"/>
    </row>
    <row r="22" spans="1:12" x14ac:dyDescent="0.25">
      <c r="A22" s="9" t="s">
        <v>31</v>
      </c>
      <c r="B22" s="34">
        <v>0.2</v>
      </c>
      <c r="C22" s="59"/>
      <c r="D22" s="59"/>
      <c r="E22" s="14"/>
      <c r="F22" s="30" t="s">
        <v>32</v>
      </c>
      <c r="G22" s="35">
        <v>120000</v>
      </c>
      <c r="H22" s="12"/>
      <c r="I22" s="6"/>
      <c r="J22" s="2"/>
      <c r="K22" s="2"/>
      <c r="L22" s="2"/>
    </row>
    <row r="23" spans="1:12" x14ac:dyDescent="0.25">
      <c r="A23" s="9" t="s">
        <v>33</v>
      </c>
      <c r="B23" s="34">
        <v>0.6</v>
      </c>
      <c r="C23" s="59"/>
      <c r="D23" s="59"/>
      <c r="E23" s="14"/>
      <c r="F23" s="30" t="s">
        <v>34</v>
      </c>
      <c r="G23" s="36">
        <v>3.1</v>
      </c>
      <c r="H23" s="12"/>
      <c r="I23" s="6"/>
      <c r="J23" s="2"/>
      <c r="K23" s="2"/>
      <c r="L23" s="2"/>
    </row>
    <row r="24" spans="1:12" x14ac:dyDescent="0.25">
      <c r="A24" s="9" t="s">
        <v>19</v>
      </c>
      <c r="B24" s="37">
        <v>0</v>
      </c>
      <c r="C24" s="53" t="s">
        <v>20</v>
      </c>
      <c r="D24" s="53"/>
      <c r="E24" s="24"/>
      <c r="F24" s="30" t="s">
        <v>35</v>
      </c>
      <c r="G24" s="35">
        <v>245000</v>
      </c>
      <c r="H24" s="12"/>
      <c r="I24" s="6"/>
      <c r="J24" s="2"/>
      <c r="K24" s="2"/>
      <c r="L24" s="2"/>
    </row>
    <row r="25" spans="1:12" ht="15" customHeight="1" thickBot="1" x14ac:dyDescent="0.3">
      <c r="A25" s="25" t="s">
        <v>22</v>
      </c>
      <c r="B25" s="26"/>
      <c r="C25" s="27">
        <f>(B20*B21*B22)+B24</f>
        <v>376000</v>
      </c>
      <c r="D25" s="28">
        <f>(B20*B21*B23)+B24</f>
        <v>1128000</v>
      </c>
      <c r="E25" s="29"/>
      <c r="F25" s="38" t="s">
        <v>36</v>
      </c>
      <c r="G25" s="39">
        <f>SUM((SUM((G21),(G22*0.5))*G23),G24)</f>
        <v>1268000</v>
      </c>
      <c r="H25" s="12"/>
      <c r="I25" s="6"/>
      <c r="J25" s="2"/>
      <c r="K25" s="2"/>
      <c r="L25" s="2"/>
    </row>
    <row r="26" spans="1:12" ht="15.75" thickTop="1" x14ac:dyDescent="0.25">
      <c r="A26" s="9"/>
      <c r="B26" s="20"/>
      <c r="C26" s="4"/>
      <c r="D26" s="13"/>
      <c r="E26" s="14"/>
      <c r="F26" s="30"/>
      <c r="G26" s="30"/>
      <c r="H26" s="12"/>
      <c r="I26" s="6"/>
      <c r="J26" s="6"/>
      <c r="K26" s="2"/>
      <c r="L26" s="2"/>
    </row>
    <row r="27" spans="1:12" x14ac:dyDescent="0.25">
      <c r="A27" s="15" t="s">
        <v>37</v>
      </c>
      <c r="B27" s="4"/>
      <c r="C27" s="4"/>
      <c r="D27" s="13"/>
      <c r="E27" s="14"/>
      <c r="F27" s="30"/>
      <c r="G27" s="4"/>
      <c r="H27" s="12"/>
      <c r="I27" s="6"/>
      <c r="J27" s="6"/>
      <c r="K27" s="2"/>
      <c r="L27" s="2"/>
    </row>
    <row r="28" spans="1:12" x14ac:dyDescent="0.25">
      <c r="A28" s="9" t="s">
        <v>28</v>
      </c>
      <c r="B28" s="19">
        <v>12</v>
      </c>
      <c r="C28" s="4"/>
      <c r="D28" s="13"/>
      <c r="E28" s="14"/>
      <c r="F28" s="40" t="s">
        <v>38</v>
      </c>
      <c r="G28" s="60" t="s">
        <v>39</v>
      </c>
      <c r="H28" s="61"/>
      <c r="I28" s="6"/>
      <c r="J28" s="6"/>
      <c r="K28" s="2"/>
      <c r="L28" s="2"/>
    </row>
    <row r="29" spans="1:12" x14ac:dyDescent="0.25">
      <c r="A29" s="9" t="s">
        <v>17</v>
      </c>
      <c r="B29" s="21">
        <f>B9</f>
        <v>47000</v>
      </c>
      <c r="C29" s="4"/>
      <c r="D29" s="13"/>
      <c r="E29" s="14"/>
      <c r="F29" s="4" t="s">
        <v>40</v>
      </c>
      <c r="G29" s="62" t="s">
        <v>41</v>
      </c>
      <c r="H29" s="63"/>
      <c r="I29" s="6"/>
      <c r="J29" s="6"/>
      <c r="K29" s="2"/>
      <c r="L29" s="2"/>
    </row>
    <row r="30" spans="1:12" x14ac:dyDescent="0.25">
      <c r="A30" s="9" t="s">
        <v>42</v>
      </c>
      <c r="B30" s="17">
        <v>500000</v>
      </c>
      <c r="C30" s="4"/>
      <c r="D30" s="13"/>
      <c r="E30" s="14"/>
      <c r="F30" s="4" t="s">
        <v>43</v>
      </c>
      <c r="G30" s="64" t="s">
        <v>44</v>
      </c>
      <c r="H30" s="61"/>
      <c r="I30" s="6"/>
      <c r="J30" s="6"/>
      <c r="K30" s="2"/>
      <c r="L30" s="2"/>
    </row>
    <row r="31" spans="1:12" x14ac:dyDescent="0.25">
      <c r="A31" s="9" t="s">
        <v>19</v>
      </c>
      <c r="B31" s="17">
        <v>0</v>
      </c>
      <c r="C31" s="53" t="s">
        <v>20</v>
      </c>
      <c r="D31" s="53"/>
      <c r="E31" s="24"/>
      <c r="F31" s="4" t="s">
        <v>45</v>
      </c>
      <c r="G31" s="4" t="s">
        <v>46</v>
      </c>
      <c r="H31" s="41"/>
      <c r="I31" s="6"/>
      <c r="J31" s="6"/>
      <c r="K31" s="2"/>
      <c r="L31" s="2"/>
    </row>
    <row r="32" spans="1:12" ht="15" customHeight="1" thickBot="1" x14ac:dyDescent="0.3">
      <c r="A32" s="25" t="s">
        <v>22</v>
      </c>
      <c r="B32" s="26"/>
      <c r="C32" s="27">
        <f>B28*B29+B31</f>
        <v>564000</v>
      </c>
      <c r="D32" s="42">
        <f>B28*B29+B30+B31</f>
        <v>1064000</v>
      </c>
      <c r="E32" s="43"/>
      <c r="F32" s="4" t="s">
        <v>47</v>
      </c>
      <c r="G32" s="4"/>
      <c r="H32" s="41"/>
      <c r="I32" s="6"/>
      <c r="J32" s="6"/>
      <c r="K32" s="2"/>
      <c r="L32" s="2"/>
    </row>
    <row r="33" spans="1:12" ht="15.75" thickTop="1" x14ac:dyDescent="0.25">
      <c r="A33" s="7"/>
      <c r="B33" s="4"/>
      <c r="C33" s="4"/>
      <c r="D33" s="4"/>
      <c r="E33" s="4"/>
      <c r="F33" s="4"/>
      <c r="G33" s="4"/>
      <c r="H33" s="41"/>
      <c r="I33" s="6"/>
      <c r="J33" s="6"/>
      <c r="K33" s="2"/>
      <c r="L33" s="2"/>
    </row>
    <row r="34" spans="1:12" ht="73.150000000000006" customHeight="1" x14ac:dyDescent="0.25">
      <c r="A34" s="54" t="s">
        <v>48</v>
      </c>
      <c r="B34" s="55"/>
      <c r="C34" s="55"/>
      <c r="D34" s="55"/>
      <c r="E34" s="55"/>
      <c r="F34" s="55"/>
      <c r="G34" s="55"/>
      <c r="H34" s="56"/>
      <c r="I34" s="6"/>
      <c r="J34" s="6"/>
      <c r="K34" s="2"/>
      <c r="L34" s="2"/>
    </row>
    <row r="35" spans="1:12" x14ac:dyDescent="0.25">
      <c r="A35" s="44"/>
      <c r="B35" s="45"/>
      <c r="C35" s="45"/>
      <c r="D35" s="45"/>
      <c r="E35" s="45"/>
      <c r="F35" s="45"/>
      <c r="G35" s="45"/>
      <c r="H35" s="46"/>
      <c r="I35" s="6"/>
      <c r="J35" s="6"/>
      <c r="K35" s="2"/>
      <c r="L35" s="2"/>
    </row>
    <row r="36" spans="1:12" x14ac:dyDescent="0.25">
      <c r="A36" s="57" t="s">
        <v>51</v>
      </c>
      <c r="B36" s="58"/>
      <c r="C36" s="58"/>
      <c r="D36" s="45"/>
      <c r="E36" s="45"/>
      <c r="F36" s="45"/>
      <c r="G36" s="45"/>
      <c r="H36" s="46"/>
      <c r="I36" s="2"/>
      <c r="J36" s="6"/>
      <c r="K36" s="2"/>
      <c r="L36" s="2"/>
    </row>
    <row r="37" spans="1:12" ht="15.75" thickBot="1" x14ac:dyDescent="0.3">
      <c r="A37" s="47"/>
      <c r="B37" s="48"/>
      <c r="C37" s="48"/>
      <c r="D37" s="48"/>
      <c r="E37" s="48"/>
      <c r="F37" s="48"/>
      <c r="G37" s="48"/>
      <c r="H37" s="49"/>
      <c r="I37" s="2"/>
      <c r="J37" s="2"/>
      <c r="K37" s="2"/>
      <c r="L37" s="2"/>
    </row>
    <row r="38" spans="1:12" x14ac:dyDescent="0.25">
      <c r="A38" s="2"/>
      <c r="B38" s="2"/>
      <c r="C38" s="2"/>
      <c r="D38" s="2"/>
      <c r="E38" s="2"/>
      <c r="F38" s="50"/>
      <c r="G38" s="6"/>
      <c r="H38" s="2"/>
      <c r="I38" s="6"/>
      <c r="J38" s="2"/>
      <c r="K38" s="2"/>
      <c r="L38" s="2"/>
    </row>
    <row r="39" spans="1:12" x14ac:dyDescent="0.25">
      <c r="A39" s="2"/>
      <c r="B39" s="2"/>
      <c r="C39" s="2"/>
      <c r="D39" s="2"/>
      <c r="E39" s="2"/>
      <c r="F39" s="50"/>
      <c r="G39" s="6"/>
      <c r="H39" s="2"/>
      <c r="I39" s="6"/>
      <c r="J39" s="2"/>
      <c r="K39" s="2"/>
      <c r="L39" s="2"/>
    </row>
    <row r="40" spans="1:12" x14ac:dyDescent="0.25">
      <c r="A40" s="2"/>
      <c r="B40" s="2"/>
      <c r="C40" s="2"/>
      <c r="D40" s="2"/>
      <c r="E40" s="2"/>
      <c r="F40" s="50"/>
      <c r="G40" s="6"/>
      <c r="H40" s="2"/>
      <c r="I40" s="6"/>
      <c r="J40" s="2"/>
      <c r="K40" s="2"/>
      <c r="L40" s="2"/>
    </row>
    <row r="41" spans="1:12" x14ac:dyDescent="0.25">
      <c r="A41" s="2"/>
      <c r="B41" s="2"/>
      <c r="C41" s="2"/>
      <c r="D41" s="2"/>
      <c r="E41" s="2"/>
      <c r="F41" s="50"/>
      <c r="G41" s="2"/>
      <c r="I41" s="6"/>
      <c r="J41" s="2"/>
      <c r="K41" s="2"/>
      <c r="L41" s="2"/>
    </row>
    <row r="42" spans="1:12" x14ac:dyDescent="0.25">
      <c r="F42" s="50"/>
      <c r="G42" s="2"/>
    </row>
  </sheetData>
  <protectedRanges>
    <protectedRange sqref="B4:B8" name="Elegible Script Count"/>
    <protectedRange sqref="G12:G13 G15 G17:G20 G22:G24" name="EBITDA"/>
    <protectedRange sqref="B13:B14 B16" name="Prescription Files Offer 1"/>
    <protectedRange sqref="B20 B22:B24" name="Prescription Files Offer 2"/>
    <protectedRange sqref="B28 B30:B31" name="Prescription Files Offer 3"/>
  </protectedRanges>
  <mergeCells count="15">
    <mergeCell ref="F10:F11"/>
    <mergeCell ref="A1:C1"/>
    <mergeCell ref="F1:H1"/>
    <mergeCell ref="A2:H2"/>
    <mergeCell ref="F3:H7"/>
    <mergeCell ref="F8:H8"/>
    <mergeCell ref="C31:D31"/>
    <mergeCell ref="A34:H34"/>
    <mergeCell ref="A36:C36"/>
    <mergeCell ref="C16:D16"/>
    <mergeCell ref="C22:D23"/>
    <mergeCell ref="C24:D24"/>
    <mergeCell ref="G28:H28"/>
    <mergeCell ref="G29:H29"/>
    <mergeCell ref="G30:H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Schwartz</dc:creator>
  <cp:lastModifiedBy>Kennedy, Adam</cp:lastModifiedBy>
  <dcterms:created xsi:type="dcterms:W3CDTF">2016-03-09T20:50:30Z</dcterms:created>
  <dcterms:modified xsi:type="dcterms:W3CDTF">2016-03-09T21:41:28Z</dcterms:modified>
</cp:coreProperties>
</file>